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5" windowHeight="11640" activeTab="6"/>
  </bookViews>
  <sheets>
    <sheet name="Foglio1" sheetId="1" r:id="rId1"/>
    <sheet name="calcolo capacità" sheetId="3" r:id="rId2"/>
    <sheet name="Budget annuale" sheetId="2" r:id="rId3"/>
    <sheet name="Foglio4" sheetId="6" r:id="rId4"/>
    <sheet name="Foglio2" sheetId="4" r:id="rId5"/>
    <sheet name="Foglio3" sheetId="5" r:id="rId6"/>
    <sheet name="Foglio5" sheetId="7" r:id="rId7"/>
  </sheets>
  <calcPr calcId="125725"/>
</workbook>
</file>

<file path=xl/calcChain.xml><?xml version="1.0" encoding="utf-8"?>
<calcChain xmlns="http://schemas.openxmlformats.org/spreadsheetml/2006/main">
  <c r="D19" i="5"/>
  <c r="E21" s="1"/>
  <c r="C44" i="4"/>
  <c r="E34"/>
  <c r="E33"/>
  <c r="E32"/>
  <c r="E31"/>
  <c r="E30"/>
  <c r="E29"/>
  <c r="E28"/>
  <c r="E27"/>
  <c r="E26"/>
  <c r="E25"/>
  <c r="E24"/>
  <c r="C24"/>
  <c r="E23"/>
  <c r="C22"/>
  <c r="E22" s="1"/>
  <c r="C21"/>
  <c r="E21" s="1"/>
  <c r="E20"/>
  <c r="E19"/>
  <c r="C18"/>
  <c r="E18" s="1"/>
  <c r="E17"/>
  <c r="E16"/>
  <c r="E15"/>
  <c r="E14"/>
  <c r="E13"/>
  <c r="E12"/>
  <c r="E11"/>
  <c r="E10"/>
  <c r="C10"/>
  <c r="C36" s="1"/>
  <c r="E9"/>
  <c r="C7"/>
  <c r="C38" s="1"/>
  <c r="C46" s="1"/>
  <c r="C21" i="2"/>
  <c r="C44"/>
  <c r="C24"/>
  <c r="C22"/>
  <c r="C18"/>
  <c r="C10"/>
  <c r="C7"/>
  <c r="E36" i="4" l="1"/>
  <c r="E7"/>
  <c r="C36" i="2"/>
  <c r="C38" s="1"/>
  <c r="C46" s="1"/>
</calcChain>
</file>

<file path=xl/sharedStrings.xml><?xml version="1.0" encoding="utf-8"?>
<sst xmlns="http://schemas.openxmlformats.org/spreadsheetml/2006/main" count="119" uniqueCount="75">
  <si>
    <t xml:space="preserve">Bilancio </t>
  </si>
  <si>
    <t>Ricavi  da prestazioni</t>
  </si>
  <si>
    <t>Ricavi da rimborsi spese</t>
  </si>
  <si>
    <t>TOTALE</t>
  </si>
  <si>
    <t>Compensi fissi consulenti</t>
  </si>
  <si>
    <t>Costo per contributo integrativo</t>
  </si>
  <si>
    <t>Personale</t>
  </si>
  <si>
    <t>Materiali di consumo</t>
  </si>
  <si>
    <t>Spese accessorrie</t>
  </si>
  <si>
    <t>Acquisto cancelleria e stampati</t>
  </si>
  <si>
    <t>Canoni assistenza</t>
  </si>
  <si>
    <t>Manutenzioni</t>
  </si>
  <si>
    <t>Servizi e spese diveverse</t>
  </si>
  <si>
    <t>Telefono</t>
  </si>
  <si>
    <t>Energie</t>
  </si>
  <si>
    <t>Consulenze paghe</t>
  </si>
  <si>
    <t>Noleggi,affitti</t>
  </si>
  <si>
    <t>Libri e riviste, abbonamementi</t>
  </si>
  <si>
    <t>Altri costi</t>
  </si>
  <si>
    <t>Imposte e tasse non deducibili</t>
  </si>
  <si>
    <t>Spese di pulizia</t>
  </si>
  <si>
    <t>Condominaili</t>
  </si>
  <si>
    <t>Spese segreteria</t>
  </si>
  <si>
    <t>Spese di start-up</t>
  </si>
  <si>
    <t>Aggiornamenti Professionali</t>
  </si>
  <si>
    <t>Ammortamenti</t>
  </si>
  <si>
    <t>Spese commerciali</t>
  </si>
  <si>
    <t>Spese Bancarie</t>
  </si>
  <si>
    <t>Altri Costi</t>
  </si>
  <si>
    <t>TOTALE COSTI</t>
  </si>
  <si>
    <t>REDDITO OPERATIVO</t>
  </si>
  <si>
    <t>Interessi attivi</t>
  </si>
  <si>
    <t xml:space="preserve">Interessi passivi </t>
  </si>
  <si>
    <t>Oneri bancari</t>
  </si>
  <si>
    <t>Sopravvenienze passive</t>
  </si>
  <si>
    <t>Risultato gestione finanziaira e stra.</t>
  </si>
  <si>
    <t>Utile lordo</t>
  </si>
  <si>
    <t>Determinare Costo orario</t>
  </si>
  <si>
    <t xml:space="preserve">Domanda: </t>
  </si>
  <si>
    <t>Nuovo cliente</t>
  </si>
  <si>
    <t>Compenso da richiedere al cliente???</t>
  </si>
  <si>
    <t>Imputazione della contabilità, determinazione calcolo IVA ed altre imposte,</t>
  </si>
  <si>
    <t>redazione il bilancio d'esercizio.</t>
  </si>
  <si>
    <t>Attività da svolgere</t>
  </si>
  <si>
    <t>Quanto tempo mi occorre?</t>
  </si>
  <si>
    <t>Quanto mi costa il mio tempo?</t>
  </si>
  <si>
    <t>Giorni anno</t>
  </si>
  <si>
    <t>Calcolo delle capacità orarie</t>
  </si>
  <si>
    <t>Sabato e domenica</t>
  </si>
  <si>
    <t>Festività</t>
  </si>
  <si>
    <t>Lunedì dell'angelo</t>
  </si>
  <si>
    <t>Epifania</t>
  </si>
  <si>
    <t>Ferragosto</t>
  </si>
  <si>
    <t>Ferie</t>
  </si>
  <si>
    <t>4 settimane</t>
  </si>
  <si>
    <t>Giornate totali</t>
  </si>
  <si>
    <t>Efficienza</t>
  </si>
  <si>
    <t>Budget delle giornate</t>
  </si>
  <si>
    <t>Proposta commerciale</t>
  </si>
  <si>
    <t>Problema:</t>
  </si>
  <si>
    <t xml:space="preserve">riesco a vendere tutte le mie giornate o devo calcolare </t>
  </si>
  <si>
    <t>una efficienza inferiore?</t>
  </si>
  <si>
    <t>Ricavi</t>
  </si>
  <si>
    <t>Costi variabili di produzione</t>
  </si>
  <si>
    <t>Costi variabili commerciali</t>
  </si>
  <si>
    <t>Costi variabili amministrativi</t>
  </si>
  <si>
    <t>MARGINE DI CONTRIBUZIONE</t>
  </si>
  <si>
    <t>Costi fissi di produzione</t>
  </si>
  <si>
    <t>Costi fissi commerciali</t>
  </si>
  <si>
    <t>Costi fissi amministrativi</t>
  </si>
  <si>
    <t>Reddito netto</t>
  </si>
  <si>
    <t>Costo del venduto</t>
  </si>
  <si>
    <t>Costi commerciali</t>
  </si>
  <si>
    <t>Costi amministrativi</t>
  </si>
  <si>
    <t>Costfi finanziari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</si>
</sst>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64" fontId="3" fillId="0" borderId="0" xfId="1" applyNumberFormat="1" applyFont="1"/>
    <xf numFmtId="164" fontId="3" fillId="0" borderId="1" xfId="1" applyNumberFormat="1" applyFont="1" applyBorder="1"/>
    <xf numFmtId="164" fontId="3" fillId="0" borderId="3" xfId="1" applyNumberFormat="1" applyFont="1" applyBorder="1"/>
    <xf numFmtId="164" fontId="4" fillId="0" borderId="2" xfId="1" applyNumberFormat="1" applyFont="1" applyBorder="1" applyAlignment="1">
      <alignment horizontal="center"/>
    </xf>
    <xf numFmtId="43" fontId="3" fillId="0" borderId="1" xfId="1" applyNumberFormat="1" applyFont="1" applyBorder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6" fontId="2" fillId="0" borderId="0" xfId="0" applyNumberFormat="1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9" fontId="2" fillId="2" borderId="1" xfId="0" applyNumberFormat="1" applyFont="1" applyFill="1" applyBorder="1"/>
    <xf numFmtId="43" fontId="0" fillId="0" borderId="0" xfId="1" applyFont="1"/>
    <xf numFmtId="0" fontId="0" fillId="0" borderId="1" xfId="0" applyBorder="1" applyAlignment="1">
      <alignment horizontal="center"/>
    </xf>
    <xf numFmtId="43" fontId="0" fillId="2" borderId="1" xfId="0" applyNumberFormat="1" applyFill="1" applyBorder="1"/>
    <xf numFmtId="0" fontId="0" fillId="0" borderId="1" xfId="0" applyBorder="1"/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2</xdr:row>
      <xdr:rowOff>85725</xdr:rowOff>
    </xdr:from>
    <xdr:to>
      <xdr:col>4</xdr:col>
      <xdr:colOff>190500</xdr:colOff>
      <xdr:row>5</xdr:row>
      <xdr:rowOff>28575</xdr:rowOff>
    </xdr:to>
    <xdr:sp macro="" textlink="">
      <xdr:nvSpPr>
        <xdr:cNvPr id="2" name="Freccia a destra 1"/>
        <xdr:cNvSpPr/>
      </xdr:nvSpPr>
      <xdr:spPr>
        <a:xfrm>
          <a:off x="3200400" y="466725"/>
          <a:ext cx="1181100" cy="514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2</xdr:col>
      <xdr:colOff>457200</xdr:colOff>
      <xdr:row>6</xdr:row>
      <xdr:rowOff>123825</xdr:rowOff>
    </xdr:from>
    <xdr:to>
      <xdr:col>4</xdr:col>
      <xdr:colOff>180975</xdr:colOff>
      <xdr:row>9</xdr:row>
      <xdr:rowOff>66675</xdr:rowOff>
    </xdr:to>
    <xdr:sp macro="" textlink="">
      <xdr:nvSpPr>
        <xdr:cNvPr id="3" name="Freccia a destra 2"/>
        <xdr:cNvSpPr/>
      </xdr:nvSpPr>
      <xdr:spPr>
        <a:xfrm>
          <a:off x="3400425" y="1266825"/>
          <a:ext cx="1143000" cy="514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F9"/>
  <sheetViews>
    <sheetView workbookViewId="0">
      <selection activeCell="E11" sqref="E11"/>
    </sheetView>
  </sheetViews>
  <sheetFormatPr defaultRowHeight="15"/>
  <cols>
    <col min="2" max="2" width="35" bestFit="1" customWidth="1"/>
    <col min="3" max="3" width="7.85546875" customWidth="1"/>
    <col min="5" max="5" width="7.140625" customWidth="1"/>
    <col min="6" max="6" width="23.85546875" bestFit="1" customWidth="1"/>
  </cols>
  <sheetData>
    <row r="2" spans="2:6">
      <c r="B2" t="s">
        <v>38</v>
      </c>
      <c r="F2" s="6" t="s">
        <v>43</v>
      </c>
    </row>
    <row r="4" spans="2:6">
      <c r="B4" s="6" t="s">
        <v>39</v>
      </c>
      <c r="F4" s="6" t="s">
        <v>41</v>
      </c>
    </row>
    <row r="5" spans="2:6">
      <c r="B5" s="6"/>
      <c r="F5" s="6" t="s">
        <v>42</v>
      </c>
    </row>
    <row r="6" spans="2:6">
      <c r="B6" s="6"/>
    </row>
    <row r="7" spans="2:6">
      <c r="B7" s="6"/>
    </row>
    <row r="8" spans="2:6">
      <c r="B8" s="6"/>
      <c r="F8" s="6" t="s">
        <v>44</v>
      </c>
    </row>
    <row r="9" spans="2:6">
      <c r="B9" s="6" t="s">
        <v>40</v>
      </c>
      <c r="F9" s="6" t="s">
        <v>45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E22"/>
  <sheetViews>
    <sheetView workbookViewId="0">
      <selection activeCell="B19" sqref="B19"/>
    </sheetView>
  </sheetViews>
  <sheetFormatPr defaultRowHeight="15"/>
  <cols>
    <col min="2" max="2" width="18" bestFit="1" customWidth="1"/>
    <col min="3" max="3" width="17.5703125" customWidth="1"/>
    <col min="4" max="4" width="9.140625" style="9"/>
  </cols>
  <sheetData>
    <row r="2" spans="2:5" ht="30">
      <c r="C2" s="7" t="s">
        <v>47</v>
      </c>
    </row>
    <row r="4" spans="2:5">
      <c r="B4" s="6" t="s">
        <v>46</v>
      </c>
      <c r="C4" s="6"/>
      <c r="D4" s="10">
        <v>0</v>
      </c>
      <c r="E4" s="6"/>
    </row>
    <row r="5" spans="2:5">
      <c r="B5" s="6"/>
      <c r="C5" s="6"/>
      <c r="D5" s="10"/>
      <c r="E5" s="6"/>
    </row>
    <row r="6" spans="2:5">
      <c r="B6" s="6"/>
      <c r="C6" s="6"/>
      <c r="D6" s="10"/>
      <c r="E6" s="6"/>
    </row>
    <row r="7" spans="2:5">
      <c r="B7" s="6"/>
      <c r="C7" s="6"/>
      <c r="D7" s="10"/>
      <c r="E7" s="6"/>
    </row>
    <row r="8" spans="2:5">
      <c r="B8" s="6"/>
      <c r="C8" s="6"/>
      <c r="D8" s="10"/>
      <c r="E8" s="6"/>
    </row>
    <row r="9" spans="2:5">
      <c r="B9" s="6"/>
      <c r="C9" s="6"/>
      <c r="D9" s="10"/>
      <c r="E9" s="6"/>
    </row>
    <row r="10" spans="2:5">
      <c r="B10" s="6"/>
      <c r="C10" s="6"/>
      <c r="D10" s="10"/>
      <c r="E10" s="6"/>
    </row>
    <row r="11" spans="2:5">
      <c r="B11" s="6"/>
      <c r="C11" s="6"/>
      <c r="D11" s="10"/>
      <c r="E11" s="6"/>
    </row>
    <row r="12" spans="2:5">
      <c r="B12" s="6"/>
      <c r="C12" s="6"/>
      <c r="D12" s="10"/>
      <c r="E12" s="6"/>
    </row>
    <row r="13" spans="2:5">
      <c r="B13" s="6"/>
      <c r="C13" s="6"/>
      <c r="D13" s="10"/>
      <c r="E13" s="6"/>
    </row>
    <row r="14" spans="2:5">
      <c r="B14" s="6"/>
      <c r="C14" s="6"/>
      <c r="D14" s="10"/>
      <c r="E14" s="6"/>
    </row>
    <row r="15" spans="2:5">
      <c r="B15" s="6"/>
      <c r="C15" s="6"/>
      <c r="D15" s="10"/>
      <c r="E15" s="6"/>
    </row>
    <row r="16" spans="2:5">
      <c r="B16" s="6"/>
      <c r="C16" s="6"/>
      <c r="D16" s="10"/>
      <c r="E16" s="6"/>
    </row>
    <row r="17" spans="2:5">
      <c r="B17" s="6"/>
      <c r="C17" s="6"/>
      <c r="D17" s="10"/>
      <c r="E17" s="6"/>
    </row>
    <row r="18" spans="2:5">
      <c r="B18" s="6"/>
      <c r="C18" s="6"/>
      <c r="D18" s="10"/>
      <c r="E18" s="6"/>
    </row>
    <row r="19" spans="2:5">
      <c r="C19" s="6"/>
      <c r="D19" s="10"/>
      <c r="E19" s="6"/>
    </row>
    <row r="20" spans="2:5">
      <c r="B20" s="6"/>
      <c r="C20" s="6"/>
      <c r="D20" s="10"/>
      <c r="E20" s="6"/>
    </row>
    <row r="21" spans="2:5">
      <c r="B21" s="6"/>
      <c r="C21" s="6"/>
      <c r="D21" s="10"/>
      <c r="E21" s="6"/>
    </row>
    <row r="22" spans="2:5">
      <c r="B22" s="6"/>
      <c r="C22" s="6"/>
      <c r="D22" s="10"/>
      <c r="E22" s="6"/>
    </row>
  </sheetData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4:C46"/>
  <sheetViews>
    <sheetView workbookViewId="0">
      <selection activeCell="B28" sqref="B28"/>
    </sheetView>
  </sheetViews>
  <sheetFormatPr defaultRowHeight="15"/>
  <cols>
    <col min="2" max="2" width="32.42578125" bestFit="1" customWidth="1"/>
    <col min="3" max="3" width="12.140625" customWidth="1"/>
  </cols>
  <sheetData>
    <row r="4" spans="2:3">
      <c r="B4" s="1"/>
      <c r="C4" s="4" t="s">
        <v>0</v>
      </c>
    </row>
    <row r="5" spans="2:3">
      <c r="B5" s="2" t="s">
        <v>1</v>
      </c>
      <c r="C5" s="2">
        <v>100000</v>
      </c>
    </row>
    <row r="6" spans="2:3">
      <c r="B6" s="2" t="s">
        <v>2</v>
      </c>
      <c r="C6" s="2"/>
    </row>
    <row r="7" spans="2:3">
      <c r="B7" s="2" t="s">
        <v>3</v>
      </c>
      <c r="C7" s="2">
        <f>SUM(C5:C6)</f>
        <v>100000</v>
      </c>
    </row>
    <row r="8" spans="2:3">
      <c r="B8" s="1"/>
      <c r="C8" s="3"/>
    </row>
    <row r="9" spans="2:3">
      <c r="B9" s="2" t="s">
        <v>4</v>
      </c>
      <c r="C9" s="2">
        <v>50000</v>
      </c>
    </row>
    <row r="10" spans="2:3">
      <c r="B10" s="2" t="s">
        <v>5</v>
      </c>
      <c r="C10" s="2">
        <f>3409.75+207.05</f>
        <v>3616.8</v>
      </c>
    </row>
    <row r="11" spans="2:3">
      <c r="B11" s="2" t="s">
        <v>6</v>
      </c>
      <c r="C11" s="2">
        <v>25000</v>
      </c>
    </row>
    <row r="12" spans="2:3">
      <c r="B12" s="2" t="s">
        <v>7</v>
      </c>
      <c r="C12" s="2">
        <v>98.28</v>
      </c>
    </row>
    <row r="13" spans="2:3">
      <c r="B13" s="2" t="s">
        <v>8</v>
      </c>
      <c r="C13" s="2">
        <v>15.93</v>
      </c>
    </row>
    <row r="14" spans="2:3">
      <c r="B14" s="2" t="s">
        <v>9</v>
      </c>
      <c r="C14" s="2">
        <v>4048.25</v>
      </c>
    </row>
    <row r="15" spans="2:3">
      <c r="B15" s="2" t="s">
        <v>10</v>
      </c>
      <c r="C15" s="2">
        <v>189.18</v>
      </c>
    </row>
    <row r="16" spans="2:3">
      <c r="B16" s="2" t="s">
        <v>11</v>
      </c>
      <c r="C16" s="2">
        <v>100</v>
      </c>
    </row>
    <row r="17" spans="2:3">
      <c r="B17" s="2" t="s">
        <v>12</v>
      </c>
      <c r="C17" s="2">
        <v>3739</v>
      </c>
    </row>
    <row r="18" spans="2:3">
      <c r="B18" s="2" t="s">
        <v>13</v>
      </c>
      <c r="C18" s="2">
        <f>755.42+1155.29</f>
        <v>1910.71</v>
      </c>
    </row>
    <row r="19" spans="2:3">
      <c r="B19" s="2" t="s">
        <v>14</v>
      </c>
      <c r="C19" s="2">
        <v>50.63</v>
      </c>
    </row>
    <row r="20" spans="2:3">
      <c r="B20" s="2" t="s">
        <v>15</v>
      </c>
      <c r="C20" s="2">
        <v>472.7</v>
      </c>
    </row>
    <row r="21" spans="2:3">
      <c r="B21" s="2" t="s">
        <v>16</v>
      </c>
      <c r="C21" s="2">
        <f>5795.38/2</f>
        <v>2897.69</v>
      </c>
    </row>
    <row r="22" spans="2:3">
      <c r="B22" s="2" t="s">
        <v>17</v>
      </c>
      <c r="C22" s="2">
        <f>908+97</f>
        <v>1005</v>
      </c>
    </row>
    <row r="23" spans="2:3">
      <c r="B23" s="2" t="s">
        <v>18</v>
      </c>
      <c r="C23" s="2">
        <v>1094.07</v>
      </c>
    </row>
    <row r="24" spans="2:3">
      <c r="B24" s="2" t="s">
        <v>19</v>
      </c>
      <c r="C24" s="2">
        <f>161.59+216+464.79</f>
        <v>842.38000000000011</v>
      </c>
    </row>
    <row r="25" spans="2:3">
      <c r="B25" s="2" t="s">
        <v>20</v>
      </c>
      <c r="C25" s="2">
        <v>696</v>
      </c>
    </row>
    <row r="26" spans="2:3">
      <c r="B26" s="2" t="s">
        <v>21</v>
      </c>
      <c r="C26" s="2">
        <v>445.5</v>
      </c>
    </row>
    <row r="27" spans="2:3">
      <c r="B27" s="2" t="s">
        <v>22</v>
      </c>
      <c r="C27" s="2"/>
    </row>
    <row r="28" spans="2:3">
      <c r="B28" s="2" t="s">
        <v>23</v>
      </c>
      <c r="C28" s="2"/>
    </row>
    <row r="29" spans="2:3">
      <c r="B29" s="2" t="s">
        <v>24</v>
      </c>
      <c r="C29" s="2"/>
    </row>
    <row r="30" spans="2:3">
      <c r="B30" s="2" t="s">
        <v>25</v>
      </c>
      <c r="C30" s="2">
        <v>3734.53</v>
      </c>
    </row>
    <row r="31" spans="2:3">
      <c r="B31" s="2" t="s">
        <v>26</v>
      </c>
      <c r="C31" s="2"/>
    </row>
    <row r="32" spans="2:3">
      <c r="B32" s="2" t="s">
        <v>27</v>
      </c>
      <c r="C32" s="2"/>
    </row>
    <row r="33" spans="2:3">
      <c r="B33" s="2" t="s">
        <v>28</v>
      </c>
      <c r="C33" s="2"/>
    </row>
    <row r="34" spans="2:3">
      <c r="B34" s="2" t="s">
        <v>19</v>
      </c>
      <c r="C34" s="2"/>
    </row>
    <row r="35" spans="2:3">
      <c r="B35" s="1"/>
      <c r="C35" s="1"/>
    </row>
    <row r="36" spans="2:3">
      <c r="B36" s="2" t="s">
        <v>29</v>
      </c>
      <c r="C36" s="5">
        <f>SUM(C9:C35)</f>
        <v>99956.650000000009</v>
      </c>
    </row>
    <row r="37" spans="2:3">
      <c r="B37" s="2"/>
      <c r="C37" s="2"/>
    </row>
    <row r="38" spans="2:3">
      <c r="B38" s="2" t="s">
        <v>30</v>
      </c>
      <c r="C38" s="2">
        <f>+C7-C36</f>
        <v>43.349999999991269</v>
      </c>
    </row>
    <row r="39" spans="2:3">
      <c r="B39" s="2"/>
      <c r="C39" s="2"/>
    </row>
    <row r="40" spans="2:3">
      <c r="B40" s="2" t="s">
        <v>31</v>
      </c>
      <c r="C40" s="2">
        <v>0.15</v>
      </c>
    </row>
    <row r="41" spans="2:3">
      <c r="B41" s="2" t="s">
        <v>32</v>
      </c>
      <c r="C41" s="2">
        <v>57.13</v>
      </c>
    </row>
    <row r="42" spans="2:3">
      <c r="B42" s="2" t="s">
        <v>33</v>
      </c>
      <c r="C42" s="2">
        <v>372.03</v>
      </c>
    </row>
    <row r="43" spans="2:3">
      <c r="B43" s="2" t="s">
        <v>34</v>
      </c>
      <c r="C43" s="2">
        <v>21.99</v>
      </c>
    </row>
    <row r="44" spans="2:3">
      <c r="B44" s="2" t="s">
        <v>35</v>
      </c>
      <c r="C44" s="2">
        <f>+C40-C41-C42-C43</f>
        <v>-451</v>
      </c>
    </row>
    <row r="45" spans="2:3">
      <c r="B45" s="2"/>
      <c r="C45" s="2"/>
    </row>
    <row r="46" spans="2:3">
      <c r="B46" s="2" t="s">
        <v>36</v>
      </c>
      <c r="C46" s="2">
        <f>+C38+C44</f>
        <v>-407.65000000000873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5:B8"/>
  <sheetViews>
    <sheetView workbookViewId="0">
      <selection activeCell="B9" sqref="B9"/>
    </sheetView>
  </sheetViews>
  <sheetFormatPr defaultRowHeight="15"/>
  <sheetData>
    <row r="5" spans="2:2">
      <c r="B5" t="s">
        <v>57</v>
      </c>
    </row>
    <row r="8" spans="2:2">
      <c r="B8" t="s">
        <v>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3:E46"/>
  <sheetViews>
    <sheetView workbookViewId="0">
      <selection activeCell="F9" sqref="F9"/>
    </sheetView>
  </sheetViews>
  <sheetFormatPr defaultRowHeight="15"/>
  <cols>
    <col min="2" max="2" width="32.42578125" bestFit="1" customWidth="1"/>
    <col min="3" max="3" width="12.140625" customWidth="1"/>
    <col min="5" max="5" width="23.85546875" bestFit="1" customWidth="1"/>
  </cols>
  <sheetData>
    <row r="3" spans="2:5">
      <c r="E3" s="15" t="s">
        <v>37</v>
      </c>
    </row>
    <row r="4" spans="2:5">
      <c r="B4" s="1"/>
      <c r="C4" s="4" t="s">
        <v>0</v>
      </c>
    </row>
    <row r="5" spans="2:5">
      <c r="B5" s="2" t="s">
        <v>1</v>
      </c>
      <c r="C5" s="2">
        <v>100000</v>
      </c>
    </row>
    <row r="6" spans="2:5">
      <c r="B6" s="2" t="s">
        <v>2</v>
      </c>
      <c r="C6" s="2"/>
    </row>
    <row r="7" spans="2:5">
      <c r="B7" s="2" t="s">
        <v>3</v>
      </c>
      <c r="C7" s="2">
        <f>SUM(C5:C6)</f>
        <v>100000</v>
      </c>
      <c r="E7" s="14" t="e">
        <f>+C7/'calcolo capacità'!$D$21</f>
        <v>#DIV/0!</v>
      </c>
    </row>
    <row r="8" spans="2:5">
      <c r="B8" s="1"/>
      <c r="C8" s="3"/>
    </row>
    <row r="9" spans="2:5">
      <c r="B9" s="2" t="s">
        <v>4</v>
      </c>
      <c r="C9" s="2">
        <v>50000</v>
      </c>
      <c r="E9" s="14" t="e">
        <f>+C9/'calcolo capacità'!$D$21</f>
        <v>#DIV/0!</v>
      </c>
    </row>
    <row r="10" spans="2:5">
      <c r="B10" s="2" t="s">
        <v>5</v>
      </c>
      <c r="C10" s="2">
        <f>3409.75+207.05</f>
        <v>3616.8</v>
      </c>
      <c r="E10" s="14" t="e">
        <f>+C10/'calcolo capacità'!$D$21</f>
        <v>#DIV/0!</v>
      </c>
    </row>
    <row r="11" spans="2:5">
      <c r="B11" s="2" t="s">
        <v>6</v>
      </c>
      <c r="C11" s="2">
        <v>25000</v>
      </c>
      <c r="E11" s="14" t="e">
        <f>+C11/'calcolo capacità'!$D$21</f>
        <v>#DIV/0!</v>
      </c>
    </row>
    <row r="12" spans="2:5">
      <c r="B12" s="2" t="s">
        <v>7</v>
      </c>
      <c r="C12" s="2">
        <v>98.28</v>
      </c>
      <c r="E12" s="14" t="e">
        <f>+C12/'calcolo capacità'!$D$21</f>
        <v>#DIV/0!</v>
      </c>
    </row>
    <row r="13" spans="2:5">
      <c r="B13" s="2" t="s">
        <v>8</v>
      </c>
      <c r="C13" s="2">
        <v>15.93</v>
      </c>
      <c r="E13" s="14" t="e">
        <f>+C13/'calcolo capacità'!$D$21</f>
        <v>#DIV/0!</v>
      </c>
    </row>
    <row r="14" spans="2:5">
      <c r="B14" s="2" t="s">
        <v>9</v>
      </c>
      <c r="C14" s="2">
        <v>4048.25</v>
      </c>
      <c r="E14" s="14" t="e">
        <f>+C14/'calcolo capacità'!$D$21</f>
        <v>#DIV/0!</v>
      </c>
    </row>
    <row r="15" spans="2:5">
      <c r="B15" s="2" t="s">
        <v>10</v>
      </c>
      <c r="C15" s="2">
        <v>189.18</v>
      </c>
      <c r="E15" s="14" t="e">
        <f>+C15/'calcolo capacità'!$D$21</f>
        <v>#DIV/0!</v>
      </c>
    </row>
    <row r="16" spans="2:5">
      <c r="B16" s="2" t="s">
        <v>11</v>
      </c>
      <c r="C16" s="2">
        <v>100</v>
      </c>
      <c r="E16" s="14" t="e">
        <f>+C16/'calcolo capacità'!$D$21</f>
        <v>#DIV/0!</v>
      </c>
    </row>
    <row r="17" spans="2:5">
      <c r="B17" s="2" t="s">
        <v>12</v>
      </c>
      <c r="C17" s="2">
        <v>3739</v>
      </c>
      <c r="E17" s="14" t="e">
        <f>+C17/'calcolo capacità'!$D$21</f>
        <v>#DIV/0!</v>
      </c>
    </row>
    <row r="18" spans="2:5">
      <c r="B18" s="2" t="s">
        <v>13</v>
      </c>
      <c r="C18" s="2">
        <f>755.42+1155.29</f>
        <v>1910.71</v>
      </c>
      <c r="E18" s="14" t="e">
        <f>+C18/'calcolo capacità'!$D$21</f>
        <v>#DIV/0!</v>
      </c>
    </row>
    <row r="19" spans="2:5">
      <c r="B19" s="2" t="s">
        <v>14</v>
      </c>
      <c r="C19" s="2">
        <v>50.63</v>
      </c>
      <c r="E19" s="14" t="e">
        <f>+C19/'calcolo capacità'!$D$21</f>
        <v>#DIV/0!</v>
      </c>
    </row>
    <row r="20" spans="2:5">
      <c r="B20" s="2" t="s">
        <v>15</v>
      </c>
      <c r="C20" s="2">
        <v>472.7</v>
      </c>
      <c r="E20" s="14" t="e">
        <f>+C20/'calcolo capacità'!$D$21</f>
        <v>#DIV/0!</v>
      </c>
    </row>
    <row r="21" spans="2:5">
      <c r="B21" s="2" t="s">
        <v>16</v>
      </c>
      <c r="C21" s="2">
        <f>5795.38/2</f>
        <v>2897.69</v>
      </c>
      <c r="E21" s="14" t="e">
        <f>+C21/'calcolo capacità'!$D$21</f>
        <v>#DIV/0!</v>
      </c>
    </row>
    <row r="22" spans="2:5">
      <c r="B22" s="2" t="s">
        <v>17</v>
      </c>
      <c r="C22" s="2">
        <f>908+97</f>
        <v>1005</v>
      </c>
      <c r="E22" s="14" t="e">
        <f>+C22/'calcolo capacità'!$D$21</f>
        <v>#DIV/0!</v>
      </c>
    </row>
    <row r="23" spans="2:5">
      <c r="B23" s="2" t="s">
        <v>18</v>
      </c>
      <c r="C23" s="2">
        <v>1094.07</v>
      </c>
      <c r="E23" s="14" t="e">
        <f>+C23/'calcolo capacità'!$D$21</f>
        <v>#DIV/0!</v>
      </c>
    </row>
    <row r="24" spans="2:5">
      <c r="B24" s="2" t="s">
        <v>19</v>
      </c>
      <c r="C24" s="2">
        <f>161.59+216+464.79</f>
        <v>842.38000000000011</v>
      </c>
      <c r="E24" s="14" t="e">
        <f>+C24/'calcolo capacità'!$D$21</f>
        <v>#DIV/0!</v>
      </c>
    </row>
    <row r="25" spans="2:5">
      <c r="B25" s="2" t="s">
        <v>20</v>
      </c>
      <c r="C25" s="2">
        <v>696</v>
      </c>
      <c r="E25" s="14" t="e">
        <f>+C25/'calcolo capacità'!$D$21</f>
        <v>#DIV/0!</v>
      </c>
    </row>
    <row r="26" spans="2:5">
      <c r="B26" s="2" t="s">
        <v>21</v>
      </c>
      <c r="C26" s="2">
        <v>445.5</v>
      </c>
      <c r="E26" s="14" t="e">
        <f>+C26/'calcolo capacità'!$D$21</f>
        <v>#DIV/0!</v>
      </c>
    </row>
    <row r="27" spans="2:5">
      <c r="B27" s="2" t="s">
        <v>22</v>
      </c>
      <c r="C27" s="2"/>
      <c r="E27" s="14" t="e">
        <f>+C27/'calcolo capacità'!$D$21</f>
        <v>#DIV/0!</v>
      </c>
    </row>
    <row r="28" spans="2:5">
      <c r="B28" s="2" t="s">
        <v>23</v>
      </c>
      <c r="C28" s="2"/>
      <c r="E28" s="14" t="e">
        <f>+C28/'calcolo capacità'!$D$21</f>
        <v>#DIV/0!</v>
      </c>
    </row>
    <row r="29" spans="2:5">
      <c r="B29" s="2" t="s">
        <v>24</v>
      </c>
      <c r="C29" s="2"/>
      <c r="E29" s="14" t="e">
        <f>+C29/'calcolo capacità'!$D$21</f>
        <v>#DIV/0!</v>
      </c>
    </row>
    <row r="30" spans="2:5">
      <c r="B30" s="2" t="s">
        <v>25</v>
      </c>
      <c r="C30" s="2">
        <v>3734.53</v>
      </c>
      <c r="E30" s="14" t="e">
        <f>+C30/'calcolo capacità'!$D$21</f>
        <v>#DIV/0!</v>
      </c>
    </row>
    <row r="31" spans="2:5">
      <c r="B31" s="2" t="s">
        <v>26</v>
      </c>
      <c r="C31" s="2"/>
      <c r="E31" s="14" t="e">
        <f>+C31/'calcolo capacità'!$D$21</f>
        <v>#DIV/0!</v>
      </c>
    </row>
    <row r="32" spans="2:5">
      <c r="B32" s="2" t="s">
        <v>27</v>
      </c>
      <c r="C32" s="2"/>
      <c r="E32" s="14" t="e">
        <f>+C32/'calcolo capacità'!$D$21</f>
        <v>#DIV/0!</v>
      </c>
    </row>
    <row r="33" spans="2:5">
      <c r="B33" s="2" t="s">
        <v>28</v>
      </c>
      <c r="C33" s="2"/>
      <c r="E33" s="14" t="e">
        <f>+C33/'calcolo capacità'!$D$21</f>
        <v>#DIV/0!</v>
      </c>
    </row>
    <row r="34" spans="2:5">
      <c r="B34" s="2" t="s">
        <v>19</v>
      </c>
      <c r="C34" s="2"/>
      <c r="E34" s="14" t="e">
        <f>+C34/'calcolo capacità'!$D$21</f>
        <v>#DIV/0!</v>
      </c>
    </row>
    <row r="35" spans="2:5">
      <c r="B35" s="1"/>
      <c r="C35" s="1"/>
    </row>
    <row r="36" spans="2:5">
      <c r="B36" s="2" t="s">
        <v>29</v>
      </c>
      <c r="C36" s="5">
        <f>SUM(C9:C35)</f>
        <v>99956.650000000009</v>
      </c>
      <c r="E36" s="16" t="e">
        <f>SUM(E9:E35)</f>
        <v>#DIV/0!</v>
      </c>
    </row>
    <row r="37" spans="2:5">
      <c r="B37" s="2"/>
      <c r="C37" s="2"/>
    </row>
    <row r="38" spans="2:5">
      <c r="B38" s="2" t="s">
        <v>30</v>
      </c>
      <c r="C38" s="2">
        <f>+C7-C36</f>
        <v>43.349999999991269</v>
      </c>
    </row>
    <row r="39" spans="2:5">
      <c r="B39" s="2"/>
      <c r="C39" s="2"/>
    </row>
    <row r="40" spans="2:5">
      <c r="B40" s="2" t="s">
        <v>31</v>
      </c>
      <c r="C40" s="2">
        <v>0.15</v>
      </c>
    </row>
    <row r="41" spans="2:5">
      <c r="B41" s="2" t="s">
        <v>32</v>
      </c>
      <c r="C41" s="2">
        <v>57.13</v>
      </c>
    </row>
    <row r="42" spans="2:5">
      <c r="B42" s="2" t="s">
        <v>33</v>
      </c>
      <c r="C42" s="2">
        <v>372.03</v>
      </c>
    </row>
    <row r="43" spans="2:5">
      <c r="B43" s="2" t="s">
        <v>34</v>
      </c>
      <c r="C43" s="2">
        <v>21.99</v>
      </c>
    </row>
    <row r="44" spans="2:5">
      <c r="B44" s="2" t="s">
        <v>35</v>
      </c>
      <c r="C44" s="2">
        <f>+C40-C41-C42-C43</f>
        <v>-451</v>
      </c>
    </row>
    <row r="45" spans="2:5">
      <c r="B45" s="2"/>
      <c r="C45" s="2"/>
    </row>
    <row r="46" spans="2:5">
      <c r="B46" s="2" t="s">
        <v>36</v>
      </c>
      <c r="C46" s="2">
        <f>+C38+C44</f>
        <v>-407.65000000000873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2:E25"/>
  <sheetViews>
    <sheetView workbookViewId="0">
      <selection activeCell="C26" sqref="C26"/>
    </sheetView>
  </sheetViews>
  <sheetFormatPr defaultRowHeight="15"/>
  <cols>
    <col min="2" max="2" width="11.28515625" bestFit="1" customWidth="1"/>
    <col min="3" max="3" width="17.5703125" customWidth="1"/>
    <col min="4" max="4" width="9.140625" style="9"/>
  </cols>
  <sheetData>
    <row r="2" spans="2:5" ht="30">
      <c r="C2" s="7" t="s">
        <v>47</v>
      </c>
    </row>
    <row r="4" spans="2:5">
      <c r="B4" s="6" t="s">
        <v>46</v>
      </c>
      <c r="C4" s="6"/>
      <c r="D4" s="10">
        <v>365</v>
      </c>
      <c r="E4" s="6"/>
    </row>
    <row r="5" spans="2:5">
      <c r="B5" s="6"/>
      <c r="C5" s="6"/>
      <c r="D5" s="10"/>
      <c r="E5" s="6"/>
    </row>
    <row r="6" spans="2:5">
      <c r="B6" s="6" t="s">
        <v>48</v>
      </c>
      <c r="C6" s="6"/>
      <c r="D6" s="10">
        <v>-104</v>
      </c>
      <c r="E6" s="6"/>
    </row>
    <row r="7" spans="2:5">
      <c r="B7" s="6"/>
      <c r="C7" s="6"/>
      <c r="D7" s="10"/>
      <c r="E7" s="6"/>
    </row>
    <row r="8" spans="2:5">
      <c r="B8" s="6" t="s">
        <v>49</v>
      </c>
      <c r="C8" s="6"/>
      <c r="D8" s="10">
        <v>-1</v>
      </c>
      <c r="E8" s="6" t="s">
        <v>51</v>
      </c>
    </row>
    <row r="9" spans="2:5">
      <c r="B9" s="6"/>
      <c r="C9" s="6"/>
      <c r="D9" s="10">
        <v>-1</v>
      </c>
      <c r="E9" s="6" t="s">
        <v>50</v>
      </c>
    </row>
    <row r="10" spans="2:5">
      <c r="B10" s="6"/>
      <c r="C10" s="6"/>
      <c r="D10" s="10">
        <v>-1</v>
      </c>
      <c r="E10" s="8">
        <v>41754</v>
      </c>
    </row>
    <row r="11" spans="2:5">
      <c r="B11" s="6"/>
      <c r="C11" s="6"/>
      <c r="D11" s="10">
        <v>-1</v>
      </c>
      <c r="E11" s="8">
        <v>41760</v>
      </c>
    </row>
    <row r="12" spans="2:5">
      <c r="B12" s="6"/>
      <c r="C12" s="6"/>
      <c r="D12" s="10">
        <v>-1</v>
      </c>
      <c r="E12" s="8">
        <v>41792</v>
      </c>
    </row>
    <row r="13" spans="2:5">
      <c r="B13" s="6"/>
      <c r="C13" s="6"/>
      <c r="D13" s="10">
        <v>-1</v>
      </c>
      <c r="E13" s="6" t="s">
        <v>52</v>
      </c>
    </row>
    <row r="14" spans="2:5">
      <c r="B14" s="6"/>
      <c r="C14" s="6"/>
      <c r="D14" s="10">
        <v>-1</v>
      </c>
      <c r="E14" s="8">
        <v>41944</v>
      </c>
    </row>
    <row r="15" spans="2:5">
      <c r="B15" s="6"/>
      <c r="C15" s="6"/>
      <c r="D15" s="10">
        <v>-1</v>
      </c>
      <c r="E15" s="8">
        <v>41981</v>
      </c>
    </row>
    <row r="16" spans="2:5">
      <c r="B16" s="6"/>
      <c r="C16" s="6"/>
      <c r="D16" s="10"/>
      <c r="E16" s="6"/>
    </row>
    <row r="17" spans="2:5">
      <c r="B17" s="6" t="s">
        <v>53</v>
      </c>
      <c r="C17" s="6" t="s">
        <v>54</v>
      </c>
      <c r="D17" s="10">
        <v>-20</v>
      </c>
      <c r="E17" s="6"/>
    </row>
    <row r="18" spans="2:5">
      <c r="B18" s="6"/>
      <c r="C18" s="6"/>
      <c r="D18" s="10"/>
      <c r="E18" s="6"/>
    </row>
    <row r="19" spans="2:5">
      <c r="B19" s="6"/>
      <c r="C19" s="6" t="s">
        <v>55</v>
      </c>
      <c r="D19" s="10">
        <f>SUM(D4:D17)</f>
        <v>233</v>
      </c>
      <c r="E19" s="6"/>
    </row>
    <row r="21" spans="2:5">
      <c r="C21" s="11" t="s">
        <v>56</v>
      </c>
      <c r="D21" s="12">
        <v>200</v>
      </c>
      <c r="E21" s="13">
        <f>+D21/D19</f>
        <v>0.85836909871244638</v>
      </c>
    </row>
    <row r="24" spans="2:5">
      <c r="B24" t="s">
        <v>59</v>
      </c>
      <c r="C24" t="s">
        <v>60</v>
      </c>
    </row>
    <row r="25" spans="2:5">
      <c r="C25" t="s">
        <v>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4:E16"/>
  <sheetViews>
    <sheetView tabSelected="1" workbookViewId="0">
      <selection activeCell="B23" sqref="B23"/>
    </sheetView>
  </sheetViews>
  <sheetFormatPr defaultRowHeight="15"/>
  <cols>
    <col min="2" max="2" width="27.28515625" bestFit="1" customWidth="1"/>
    <col min="5" max="5" width="27.28515625" bestFit="1" customWidth="1"/>
  </cols>
  <sheetData>
    <row r="4" spans="2:5">
      <c r="B4" s="17" t="s">
        <v>62</v>
      </c>
      <c r="E4" s="17" t="s">
        <v>62</v>
      </c>
    </row>
    <row r="5" spans="2:5">
      <c r="B5" s="17"/>
      <c r="E5" s="17"/>
    </row>
    <row r="6" spans="2:5">
      <c r="B6" s="17" t="s">
        <v>63</v>
      </c>
      <c r="E6" s="17" t="s">
        <v>71</v>
      </c>
    </row>
    <row r="7" spans="2:5">
      <c r="B7" s="17" t="s">
        <v>64</v>
      </c>
      <c r="E7" s="17"/>
    </row>
    <row r="8" spans="2:5">
      <c r="B8" s="17" t="s">
        <v>65</v>
      </c>
      <c r="E8" s="17"/>
    </row>
    <row r="9" spans="2:5">
      <c r="B9" s="17"/>
      <c r="E9" s="17"/>
    </row>
    <row r="10" spans="2:5">
      <c r="B10" s="17" t="s">
        <v>66</v>
      </c>
      <c r="E10" s="17" t="s">
        <v>66</v>
      </c>
    </row>
    <row r="11" spans="2:5">
      <c r="B11" s="17"/>
      <c r="E11" s="17"/>
    </row>
    <row r="12" spans="2:5">
      <c r="B12" s="17" t="s">
        <v>67</v>
      </c>
      <c r="E12" s="17" t="s">
        <v>72</v>
      </c>
    </row>
    <row r="13" spans="2:5">
      <c r="B13" s="17" t="s">
        <v>68</v>
      </c>
      <c r="E13" s="17" t="s">
        <v>73</v>
      </c>
    </row>
    <row r="14" spans="2:5">
      <c r="B14" s="17" t="s">
        <v>69</v>
      </c>
      <c r="E14" s="17" t="s">
        <v>74</v>
      </c>
    </row>
    <row r="15" spans="2:5">
      <c r="B15" s="17"/>
      <c r="E15" s="17"/>
    </row>
    <row r="16" spans="2:5">
      <c r="B16" s="17" t="s">
        <v>70</v>
      </c>
      <c r="E16" s="1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Foglio1</vt:lpstr>
      <vt:lpstr>calcolo capacità</vt:lpstr>
      <vt:lpstr>Budget annuale</vt:lpstr>
      <vt:lpstr>Foglio4</vt:lpstr>
      <vt:lpstr>Foglio2</vt:lpstr>
      <vt:lpstr>Foglio3</vt:lpstr>
      <vt:lpstr>Foglio5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2014-04-24T15:27:30Z</dcterms:modified>
</cp:coreProperties>
</file>